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150" windowWidth="6405" windowHeight="11580" activeTab="0"/>
  </bookViews>
  <sheets>
    <sheet name="01.01.2021" sheetId="1" r:id="rId1"/>
    <sheet name="Al. mai 2009" sheetId="2" r:id="rId2"/>
  </sheets>
  <definedNames>
    <definedName name="_xlnm.Print_Area" localSheetId="0">'01.01.2021'!$A$1:$L$46</definedName>
    <definedName name="_xlnm.Print_Area" localSheetId="1">'Al. mai 2009'!$B$1:$L$44</definedName>
  </definedNames>
  <calcPr fullCalcOnLoad="1"/>
</workbook>
</file>

<file path=xl/comments1.xml><?xml version="1.0" encoding="utf-8"?>
<comments xmlns="http://schemas.openxmlformats.org/spreadsheetml/2006/main">
  <authors>
    <author>allan</author>
  </authors>
  <commentList>
    <comment ref="G42" authorId="0">
      <text>
        <r>
          <rPr>
            <b/>
            <sz val="8"/>
            <rFont val="Tahoma"/>
            <family val="0"/>
          </rPr>
          <t>allan: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<sst xmlns="http://schemas.openxmlformats.org/spreadsheetml/2006/main" count="293" uniqueCount="110">
  <si>
    <t>Ühik</t>
  </si>
  <si>
    <t>s/kWh</t>
  </si>
  <si>
    <t>s/kvarh</t>
  </si>
  <si>
    <t>Arveldusnäidu tootmine</t>
  </si>
  <si>
    <t>Reaktiivenergia võrku andmine</t>
  </si>
  <si>
    <t>Arveldusnäidu võtmine AS Saku Maja või kliendi soovil</t>
  </si>
  <si>
    <t>Põhitariifsele hinnapaketile üleminek</t>
  </si>
  <si>
    <t>Ajatariifsele hinnapaketile üleminek (ei sisalda materjale)</t>
  </si>
  <si>
    <t>Tarbimiskoha sisselülitamine peale võla tasumist 48h jooksul</t>
  </si>
  <si>
    <t>Tarbimiskoha sisselülitamine peale võla tasumist 24h jooksul</t>
  </si>
  <si>
    <t>Võrguteenus põhitariifiga</t>
  </si>
  <si>
    <t>Võrguteenus ajatariifiga</t>
  </si>
  <si>
    <t>edastamisetasu põhitariifiga</t>
  </si>
  <si>
    <t>edastamisetasu päevatariifiga</t>
  </si>
  <si>
    <t>edastamisetasu öötariifiga</t>
  </si>
  <si>
    <t>Võrguteenus põhitariifi ja püsitasudega</t>
  </si>
  <si>
    <t>võrguühenduse kasutamise ampripõhine tasu</t>
  </si>
  <si>
    <t>edastamistasu põhitariif</t>
  </si>
  <si>
    <t>Võrguteenus ajatariifi ja püsitasudega</t>
  </si>
  <si>
    <t>edastamistasu päevatariif</t>
  </si>
  <si>
    <t>Võrguteenuste hinnakiri madalpingel liitumispunktis üle 63 A</t>
  </si>
  <si>
    <t>Võrguteenuste hinnakiri madalpingel liitumispunktis kuni 63 A (k.a.)</t>
  </si>
  <si>
    <t>Võrguteenuse osutamisega seotud lisateenused:</t>
  </si>
  <si>
    <t>kr/tk</t>
  </si>
  <si>
    <t>kr/Akuus</t>
  </si>
  <si>
    <t>kr/A kuus</t>
  </si>
  <si>
    <t>Elektrienergia hinnakiri</t>
  </si>
  <si>
    <t>Võrguteenuse nimetus</t>
  </si>
  <si>
    <t>Teenus</t>
  </si>
  <si>
    <t>Elektrienergia hinnapaketi nimetus</t>
  </si>
  <si>
    <t>SEN1</t>
  </si>
  <si>
    <t>SEN2ö</t>
  </si>
  <si>
    <t>SEN2p</t>
  </si>
  <si>
    <t>SEN3ö</t>
  </si>
  <si>
    <t>SEN3p</t>
  </si>
  <si>
    <t>SEN4</t>
  </si>
  <si>
    <t>SEN5ö</t>
  </si>
  <si>
    <t>SEN5p</t>
  </si>
  <si>
    <t>SV63A</t>
  </si>
  <si>
    <t>Põhitariif</t>
  </si>
  <si>
    <t>Saku 1</t>
  </si>
  <si>
    <t>Saku 2</t>
  </si>
  <si>
    <t>Saku 3</t>
  </si>
  <si>
    <t>Saku 4</t>
  </si>
  <si>
    <t>Saku küte</t>
  </si>
  <si>
    <t>SA</t>
  </si>
  <si>
    <t>STA</t>
  </si>
  <si>
    <t>SVpõ</t>
  </si>
  <si>
    <t>SVp</t>
  </si>
  <si>
    <t>SVö</t>
  </si>
  <si>
    <t>SVpü põ</t>
  </si>
  <si>
    <t>SVpü p</t>
  </si>
  <si>
    <t>Svpü ö</t>
  </si>
  <si>
    <t>SV63p</t>
  </si>
  <si>
    <t>SV63ö</t>
  </si>
  <si>
    <t>Võrgutasud</t>
  </si>
  <si>
    <t>Pakett</t>
  </si>
  <si>
    <t>Millest koosneb</t>
  </si>
  <si>
    <t>Tähis</t>
  </si>
  <si>
    <t>** saab valida klient, kelle tarbimiskoha peakaitse on üle 63A</t>
  </si>
  <si>
    <t>Hind (KM-ta)</t>
  </si>
  <si>
    <t xml:space="preserve">saab valida klient, kelle tarbimidskoha liitumispunkti peakaitse on 3*16A kuni3*63A. </t>
  </si>
  <si>
    <t>maja peakaitsme alusel, või 3*10A</t>
  </si>
  <si>
    <t>SV63 põ</t>
  </si>
  <si>
    <t>SVA põ</t>
  </si>
  <si>
    <t>SVA aja</t>
  </si>
  <si>
    <t>Ajatariif</t>
  </si>
  <si>
    <t>* saab valida klient, kelle tarbimiskoha liitumispunkti peakaitse 3*16A kuni3*63A. Korteris arvestatakse jaotatud peakaitsmeks minimaalselt 3*16A</t>
  </si>
  <si>
    <t>edastamistasu öötariif</t>
  </si>
  <si>
    <t>SEN3p + SVpü p + T + A</t>
  </si>
  <si>
    <t>SEN3ö+SVpü ö + T + A</t>
  </si>
  <si>
    <t>SEN2p + SVpü p + T + A</t>
  </si>
  <si>
    <t>SEN2ö + SVpü ö + T + A</t>
  </si>
  <si>
    <t>SEN1 + SVpü põ + T + A</t>
  </si>
  <si>
    <t>SEN2p + SVp + T + A</t>
  </si>
  <si>
    <t>SEN2ö + SVö + T + A</t>
  </si>
  <si>
    <t>SEN1 + SVpõ + T + A</t>
  </si>
  <si>
    <t>A</t>
  </si>
  <si>
    <t>Elektriaktsiis</t>
  </si>
  <si>
    <t>T</t>
  </si>
  <si>
    <t xml:space="preserve">Kulud toetuse ja ostukohustuse rahastamiseks </t>
  </si>
  <si>
    <t>AS SAKU MAJA elektrihind alates 1 mai 2009</t>
  </si>
  <si>
    <t>SA + SVA aja</t>
  </si>
  <si>
    <t>SA+SVA põ</t>
  </si>
  <si>
    <t>SVA aja + SA</t>
  </si>
  <si>
    <t>Reaktiivenergia müük kliendile</t>
  </si>
  <si>
    <r>
      <t xml:space="preserve">Võrgutasu </t>
    </r>
    <r>
      <rPr>
        <b/>
        <sz val="8"/>
        <rFont val="Arial"/>
        <family val="2"/>
      </rPr>
      <t>1 mai 2009</t>
    </r>
  </si>
  <si>
    <r>
      <t xml:space="preserve">Võrgutasu </t>
    </r>
    <r>
      <rPr>
        <b/>
        <sz val="8"/>
        <rFont val="Arial"/>
        <family val="2"/>
      </rPr>
      <t>alates</t>
    </r>
    <r>
      <rPr>
        <sz val="8"/>
        <rFont val="Arial"/>
        <family val="2"/>
      </rPr>
      <t xml:space="preserve"> 01.05.09</t>
    </r>
  </si>
  <si>
    <r>
      <t>Ajatariif ampritasuga</t>
    </r>
    <r>
      <rPr>
        <b/>
        <sz val="8"/>
        <rFont val="Arial"/>
        <family val="2"/>
      </rPr>
      <t xml:space="preserve"> *</t>
    </r>
  </si>
  <si>
    <r>
      <t xml:space="preserve">Tõhusa tarbimise põhitariif </t>
    </r>
    <r>
      <rPr>
        <b/>
        <sz val="8"/>
        <rFont val="Arial"/>
        <family val="2"/>
      </rPr>
      <t>**</t>
    </r>
  </si>
  <si>
    <r>
      <t xml:space="preserve">Tõhusa tarbimise ajatariif </t>
    </r>
    <r>
      <rPr>
        <b/>
        <sz val="8"/>
        <rFont val="Arial"/>
        <family val="2"/>
      </rPr>
      <t>**</t>
    </r>
  </si>
  <si>
    <t>Hind (KM-ga)</t>
  </si>
  <si>
    <t xml:space="preserve">Kooskõlastatud Konkurensiametiga 23.01.2009 nr.7.5-5/090003 </t>
  </si>
  <si>
    <t xml:space="preserve">Kooskõlastatud Konkurensiametiga 23.01.2009 nr.7.5-5/09-0003 </t>
  </si>
  <si>
    <t xml:space="preserve">SVA aja </t>
  </si>
  <si>
    <t>€/A kuus</t>
  </si>
  <si>
    <t>€/tk</t>
  </si>
  <si>
    <t>Taastuvenergia tasu</t>
  </si>
  <si>
    <t xml:space="preserve">ning laupäeval ja pühapäeval ööpäevaringselt. </t>
  </si>
  <si>
    <r>
      <t>Põhitariif</t>
    </r>
    <r>
      <rPr>
        <sz val="10"/>
        <rFont val="Arial"/>
        <family val="2"/>
      </rPr>
      <t xml:space="preserve"> kehtib ööpäevaringselt, sõltumata nädalapäevast</t>
    </r>
  </si>
  <si>
    <r>
      <t>Päevatariif</t>
    </r>
    <r>
      <rPr>
        <sz val="10"/>
        <rFont val="Arial"/>
        <family val="2"/>
      </rPr>
      <t xml:space="preserve"> kehtib esmaspäevast reedeni: suveaja kehtimisel kell 08.00-24.00 ja talveaja kehtimisel kell 07.00-23.00</t>
    </r>
  </si>
  <si>
    <r>
      <t>Öötariif</t>
    </r>
    <r>
      <rPr>
        <sz val="10"/>
        <rFont val="Arial"/>
        <family val="2"/>
      </rPr>
      <t xml:space="preserve"> kehtib esmaspäevast reedeni: suveaja kehtimisel kell 24.00-08.00 ja talveaja kehtimisel kell 24.00-07.00</t>
    </r>
  </si>
  <si>
    <t>Fikseeritud hind</t>
  </si>
  <si>
    <t>Muutuv hind</t>
  </si>
  <si>
    <t>Börsihind+0,28</t>
  </si>
  <si>
    <t>Börsihind+0,23</t>
  </si>
  <si>
    <t>Võrgutasu kooskõlastatud Konkurentsiametiga 11.08.2017 nr 7-3/2017-042</t>
  </si>
  <si>
    <t xml:space="preserve">Võrgutasu </t>
  </si>
  <si>
    <t>Elektrienergia hinnakiri alates 01.01.2021</t>
  </si>
  <si>
    <t>AS SAKU MAJA elektrihind alates 01.01.2021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</si>
</sst>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4" fillId="0" borderId="13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8" xfId="0" applyFont="1" applyBorder="1" applyAlignment="1">
      <alignment/>
    </xf>
    <xf numFmtId="2" fontId="2" fillId="0" borderId="2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0" xfId="0" applyFont="1" applyFill="1" applyAlignment="1">
      <alignment/>
    </xf>
    <xf numFmtId="174" fontId="2" fillId="0" borderId="14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left"/>
    </xf>
    <xf numFmtId="2" fontId="2" fillId="0" borderId="16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12" fillId="0" borderId="13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12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74" fontId="0" fillId="0" borderId="11" xfId="0" applyNumberFormat="1" applyFont="1" applyFill="1" applyBorder="1" applyAlignment="1">
      <alignment wrapText="1"/>
    </xf>
    <xf numFmtId="174" fontId="0" fillId="0" borderId="0" xfId="0" applyNumberFormat="1" applyFont="1" applyFill="1" applyBorder="1" applyAlignment="1">
      <alignment wrapText="1"/>
    </xf>
    <xf numFmtId="174" fontId="0" fillId="0" borderId="15" xfId="0" applyNumberFormat="1" applyFont="1" applyFill="1" applyBorder="1" applyAlignment="1">
      <alignment horizontal="center"/>
    </xf>
    <xf numFmtId="174" fontId="8" fillId="0" borderId="0" xfId="0" applyNumberFormat="1" applyFont="1" applyAlignment="1">
      <alignment/>
    </xf>
    <xf numFmtId="174" fontId="8" fillId="0" borderId="0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2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2" fillId="0" borderId="18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6.8515625" style="89" customWidth="1"/>
    <col min="2" max="2" width="38.28125" style="89" customWidth="1"/>
    <col min="3" max="3" width="8.140625" style="89" customWidth="1"/>
    <col min="4" max="4" width="11.28125" style="169" customWidth="1"/>
    <col min="5" max="5" width="11.8515625" style="89" customWidth="1"/>
    <col min="6" max="6" width="8.7109375" style="89" customWidth="1"/>
    <col min="7" max="7" width="14.140625" style="89" customWidth="1"/>
    <col min="8" max="8" width="28.57421875" style="89" customWidth="1"/>
    <col min="9" max="9" width="22.00390625" style="89" customWidth="1"/>
    <col min="10" max="10" width="13.140625" style="89" customWidth="1"/>
    <col min="11" max="11" width="12.8515625" style="89" customWidth="1"/>
    <col min="12" max="12" width="9.57421875" style="90" bestFit="1" customWidth="1"/>
    <col min="13" max="16" width="9.140625" style="89" customWidth="1"/>
    <col min="17" max="16384" width="9.140625" style="4" customWidth="1"/>
  </cols>
  <sheetData>
    <row r="1" spans="1:12" ht="12.75">
      <c r="A1" s="4"/>
      <c r="B1" s="102" t="s">
        <v>109</v>
      </c>
      <c r="C1" s="102"/>
      <c r="D1" s="164"/>
      <c r="E1" s="4"/>
      <c r="F1" s="4"/>
      <c r="G1" s="4"/>
      <c r="H1" s="4"/>
      <c r="I1" s="4"/>
      <c r="J1" s="4"/>
      <c r="K1" s="4"/>
      <c r="L1" s="1"/>
    </row>
    <row r="2" spans="1:12" ht="12.75">
      <c r="A2" s="4"/>
      <c r="B2" s="4" t="s">
        <v>106</v>
      </c>
      <c r="C2" s="4"/>
      <c r="D2" s="4"/>
      <c r="E2" s="4"/>
      <c r="F2" s="4"/>
      <c r="G2" s="4"/>
      <c r="H2" s="4"/>
      <c r="I2" s="4"/>
      <c r="J2" s="164"/>
      <c r="K2" s="4"/>
      <c r="L2" s="1"/>
    </row>
    <row r="3" spans="1:12" ht="5.25" customHeight="1">
      <c r="A3" s="4"/>
      <c r="B3" s="4"/>
      <c r="C3" s="4"/>
      <c r="D3" s="164"/>
      <c r="E3" s="4"/>
      <c r="F3" s="4"/>
      <c r="G3" s="4"/>
      <c r="H3" s="4"/>
      <c r="I3" s="4"/>
      <c r="J3" s="4"/>
      <c r="K3" s="4"/>
      <c r="L3" s="1"/>
    </row>
    <row r="4" spans="1:12" ht="12.75">
      <c r="A4" s="4"/>
      <c r="B4" s="103" t="s">
        <v>55</v>
      </c>
      <c r="C4" s="4"/>
      <c r="D4" s="165">
        <v>0.95</v>
      </c>
      <c r="E4" s="4"/>
      <c r="F4" s="4"/>
      <c r="G4" s="4"/>
      <c r="H4" s="103" t="s">
        <v>108</v>
      </c>
      <c r="I4" s="4"/>
      <c r="J4" s="4"/>
      <c r="K4" s="164"/>
      <c r="L4" s="4"/>
    </row>
    <row r="5" spans="1:13" ht="32.25" customHeight="1">
      <c r="A5" s="4"/>
      <c r="B5" s="104" t="s">
        <v>27</v>
      </c>
      <c r="C5" s="105" t="s">
        <v>58</v>
      </c>
      <c r="D5" s="166" t="s">
        <v>107</v>
      </c>
      <c r="E5" s="106" t="s">
        <v>107</v>
      </c>
      <c r="F5" s="107" t="s">
        <v>0</v>
      </c>
      <c r="G5" s="5"/>
      <c r="H5" s="108"/>
      <c r="I5" s="108" t="s">
        <v>58</v>
      </c>
      <c r="J5" s="109" t="s">
        <v>60</v>
      </c>
      <c r="K5" s="109" t="s">
        <v>91</v>
      </c>
      <c r="L5" s="110" t="s">
        <v>0</v>
      </c>
      <c r="M5" s="98"/>
    </row>
    <row r="6" spans="1:13" ht="18" customHeight="1">
      <c r="A6" s="4"/>
      <c r="B6" s="5"/>
      <c r="C6" s="5"/>
      <c r="D6" s="167"/>
      <c r="E6" s="113"/>
      <c r="F6" s="173"/>
      <c r="G6" s="5"/>
      <c r="H6" s="175" t="s">
        <v>102</v>
      </c>
      <c r="I6" s="114"/>
      <c r="J6" s="174"/>
      <c r="K6" s="174"/>
      <c r="L6" s="110"/>
      <c r="M6" s="98"/>
    </row>
    <row r="7" spans="1:13" ht="12.75">
      <c r="A7" s="4"/>
      <c r="B7" s="111" t="s">
        <v>21</v>
      </c>
      <c r="C7" s="112"/>
      <c r="D7" s="167"/>
      <c r="E7" s="113"/>
      <c r="F7" s="113"/>
      <c r="G7" s="5"/>
      <c r="H7" s="114" t="s">
        <v>39</v>
      </c>
      <c r="I7" s="114" t="s">
        <v>30</v>
      </c>
      <c r="J7" s="115">
        <v>5.41</v>
      </c>
      <c r="K7" s="115">
        <f>SUM(J7*1.2)</f>
        <v>6.492</v>
      </c>
      <c r="L7" s="108" t="s">
        <v>1</v>
      </c>
      <c r="M7" s="99"/>
    </row>
    <row r="8" spans="1:12" ht="12.75">
      <c r="A8" s="4"/>
      <c r="B8" s="116" t="s">
        <v>10</v>
      </c>
      <c r="C8" s="116"/>
      <c r="D8" s="168" t="s">
        <v>60</v>
      </c>
      <c r="E8" s="117" t="s">
        <v>91</v>
      </c>
      <c r="F8" s="118"/>
      <c r="G8" s="5"/>
      <c r="H8" s="114" t="s">
        <v>66</v>
      </c>
      <c r="I8" s="114" t="s">
        <v>31</v>
      </c>
      <c r="J8" s="119">
        <v>4.68</v>
      </c>
      <c r="K8" s="115">
        <f>SUM(J8*1.2)</f>
        <v>5.616</v>
      </c>
      <c r="L8" s="120" t="s">
        <v>1</v>
      </c>
    </row>
    <row r="9" spans="1:12" ht="12.75">
      <c r="A9" s="4"/>
      <c r="B9" s="121" t="s">
        <v>12</v>
      </c>
      <c r="C9" s="121" t="s">
        <v>47</v>
      </c>
      <c r="D9" s="180">
        <v>4.94</v>
      </c>
      <c r="E9" s="122">
        <f>SUM(D9*1.2)</f>
        <v>5.928</v>
      </c>
      <c r="F9" s="123" t="s">
        <v>1</v>
      </c>
      <c r="G9" s="6"/>
      <c r="H9" s="124"/>
      <c r="I9" s="124" t="s">
        <v>32</v>
      </c>
      <c r="J9" s="125">
        <v>5.95</v>
      </c>
      <c r="K9" s="126">
        <f>SUM(J9*1.2)</f>
        <v>7.14</v>
      </c>
      <c r="L9" s="127" t="s">
        <v>1</v>
      </c>
    </row>
    <row r="10" spans="1:12" ht="12.75">
      <c r="A10" s="4"/>
      <c r="B10" s="116" t="s">
        <v>11</v>
      </c>
      <c r="C10" s="128"/>
      <c r="D10" s="126"/>
      <c r="E10" s="126"/>
      <c r="F10" s="118"/>
      <c r="G10" s="129"/>
      <c r="H10" s="177" t="s">
        <v>103</v>
      </c>
      <c r="I10" s="108"/>
      <c r="J10" s="176"/>
      <c r="K10" s="134"/>
      <c r="L10" s="150"/>
    </row>
    <row r="11" spans="1:12" ht="12.75">
      <c r="A11" s="4"/>
      <c r="B11" s="121" t="s">
        <v>14</v>
      </c>
      <c r="C11" s="130" t="s">
        <v>49</v>
      </c>
      <c r="D11" s="126">
        <v>3.38</v>
      </c>
      <c r="E11" s="122">
        <f>SUM(D11*1.2)</f>
        <v>4.056</v>
      </c>
      <c r="F11" s="123" t="s">
        <v>1</v>
      </c>
      <c r="G11" s="129"/>
      <c r="H11" s="124" t="s">
        <v>39</v>
      </c>
      <c r="I11" s="124"/>
      <c r="J11" s="124" t="s">
        <v>105</v>
      </c>
      <c r="K11" s="134" t="s">
        <v>104</v>
      </c>
      <c r="L11" s="127" t="s">
        <v>1</v>
      </c>
    </row>
    <row r="12" spans="1:12" ht="12.75">
      <c r="A12" s="4"/>
      <c r="B12" s="132" t="s">
        <v>13</v>
      </c>
      <c r="C12" s="133" t="s">
        <v>48</v>
      </c>
      <c r="D12" s="134">
        <v>5.86</v>
      </c>
      <c r="E12" s="122">
        <f>SUM(D12*1.2)</f>
        <v>7.032</v>
      </c>
      <c r="F12" s="135" t="s">
        <v>1</v>
      </c>
      <c r="G12" s="129"/>
      <c r="H12" s="178" t="s">
        <v>66</v>
      </c>
      <c r="I12" s="178"/>
      <c r="J12" s="178" t="s">
        <v>105</v>
      </c>
      <c r="K12" s="126" t="s">
        <v>104</v>
      </c>
      <c r="L12" s="127" t="s">
        <v>1</v>
      </c>
    </row>
    <row r="13" spans="1:12" ht="12.75">
      <c r="A13" s="4"/>
      <c r="B13" s="138" t="s">
        <v>15</v>
      </c>
      <c r="C13" s="138"/>
      <c r="D13" s="126"/>
      <c r="E13" s="126"/>
      <c r="F13" s="123"/>
      <c r="G13" s="129"/>
      <c r="H13" s="136"/>
      <c r="I13" s="136"/>
      <c r="J13" s="137"/>
      <c r="K13" s="122"/>
      <c r="L13" s="127"/>
    </row>
    <row r="14" spans="2:16" s="8" customFormat="1" ht="25.5">
      <c r="B14" s="139" t="s">
        <v>16</v>
      </c>
      <c r="C14" s="139" t="s">
        <v>64</v>
      </c>
      <c r="D14" s="126">
        <v>0.37</v>
      </c>
      <c r="E14" s="122">
        <f>SUM(D14*1.2)</f>
        <v>0.444</v>
      </c>
      <c r="F14" s="123" t="s">
        <v>95</v>
      </c>
      <c r="G14" s="129"/>
      <c r="H14" s="187"/>
      <c r="I14" s="187"/>
      <c r="J14" s="187"/>
      <c r="K14" s="187"/>
      <c r="L14" s="187"/>
      <c r="M14" s="93"/>
      <c r="N14" s="93"/>
      <c r="O14" s="93"/>
      <c r="P14" s="93"/>
    </row>
    <row r="15" spans="2:16" s="8" customFormat="1" ht="12.75">
      <c r="B15" s="121" t="s">
        <v>17</v>
      </c>
      <c r="C15" s="121" t="s">
        <v>50</v>
      </c>
      <c r="D15" s="134">
        <v>3.23</v>
      </c>
      <c r="E15" s="122">
        <f>SUM(D15*1.2)</f>
        <v>3.876</v>
      </c>
      <c r="F15" s="123" t="s">
        <v>1</v>
      </c>
      <c r="G15" s="129"/>
      <c r="H15" s="188"/>
      <c r="I15" s="188"/>
      <c r="J15" s="188"/>
      <c r="K15" s="188"/>
      <c r="L15" s="188"/>
      <c r="M15" s="93"/>
      <c r="N15" s="93"/>
      <c r="O15" s="93"/>
      <c r="P15" s="93"/>
    </row>
    <row r="16" spans="2:16" s="8" customFormat="1" ht="12.75">
      <c r="B16" s="128" t="s">
        <v>18</v>
      </c>
      <c r="C16" s="128"/>
      <c r="D16" s="115"/>
      <c r="E16" s="115"/>
      <c r="F16" s="140"/>
      <c r="G16" s="129"/>
      <c r="H16" s="4"/>
      <c r="J16" s="5"/>
      <c r="K16" s="5"/>
      <c r="M16" s="93"/>
      <c r="N16" s="93"/>
      <c r="O16" s="93"/>
      <c r="P16" s="93"/>
    </row>
    <row r="17" spans="2:16" s="8" customFormat="1" ht="25.5">
      <c r="B17" s="141" t="s">
        <v>16</v>
      </c>
      <c r="C17" s="141" t="s">
        <v>65</v>
      </c>
      <c r="D17" s="126">
        <v>0.37</v>
      </c>
      <c r="E17" s="122">
        <f>SUM(D17*1.2)</f>
        <v>0.444</v>
      </c>
      <c r="F17" s="130" t="s">
        <v>95</v>
      </c>
      <c r="G17" s="129"/>
      <c r="H17" s="1"/>
      <c r="I17" s="1"/>
      <c r="J17" s="143"/>
      <c r="K17" s="9"/>
      <c r="L17" s="1"/>
      <c r="M17" s="93"/>
      <c r="N17" s="93"/>
      <c r="O17" s="93"/>
      <c r="P17" s="93"/>
    </row>
    <row r="18" spans="2:16" s="8" customFormat="1" ht="12.75">
      <c r="B18" s="130" t="s">
        <v>68</v>
      </c>
      <c r="C18" s="130" t="s">
        <v>52</v>
      </c>
      <c r="D18" s="134">
        <v>2.33</v>
      </c>
      <c r="E18" s="122">
        <f>SUM(D18*1.2)</f>
        <v>2.796</v>
      </c>
      <c r="F18" s="130" t="s">
        <v>1</v>
      </c>
      <c r="G18" s="129"/>
      <c r="H18" s="191" t="s">
        <v>97</v>
      </c>
      <c r="I18" s="114"/>
      <c r="J18" s="117" t="s">
        <v>60</v>
      </c>
      <c r="K18" s="109" t="s">
        <v>91</v>
      </c>
      <c r="L18" s="114"/>
      <c r="M18" s="93"/>
      <c r="N18" s="93"/>
      <c r="O18" s="93"/>
      <c r="P18" s="93"/>
    </row>
    <row r="19" spans="2:16" s="8" customFormat="1" ht="12.75">
      <c r="B19" s="133" t="s">
        <v>19</v>
      </c>
      <c r="C19" s="133" t="s">
        <v>51</v>
      </c>
      <c r="D19" s="122">
        <v>3.68</v>
      </c>
      <c r="E19" s="122">
        <f>SUM(D19*1.2)</f>
        <v>4.416</v>
      </c>
      <c r="F19" s="133" t="s">
        <v>1</v>
      </c>
      <c r="G19" s="129"/>
      <c r="H19" s="192"/>
      <c r="I19" s="133" t="s">
        <v>79</v>
      </c>
      <c r="J19" s="134">
        <v>1.13</v>
      </c>
      <c r="K19" s="134">
        <f>SUM(J19*1.2)</f>
        <v>1.3559999999999999</v>
      </c>
      <c r="L19" s="136" t="s">
        <v>1</v>
      </c>
      <c r="M19" s="93"/>
      <c r="N19" s="93"/>
      <c r="O19" s="93"/>
      <c r="P19" s="93"/>
    </row>
    <row r="20" spans="2:16" s="8" customFormat="1" ht="12.75">
      <c r="B20" s="111" t="s">
        <v>20</v>
      </c>
      <c r="C20" s="112"/>
      <c r="D20" s="9"/>
      <c r="E20" s="9"/>
      <c r="F20" s="5"/>
      <c r="G20" s="129"/>
      <c r="H20" s="144" t="s">
        <v>78</v>
      </c>
      <c r="I20" s="105" t="s">
        <v>77</v>
      </c>
      <c r="J20" s="134">
        <v>0.1</v>
      </c>
      <c r="K20" s="134">
        <f>SUM(J20*1.2)</f>
        <v>0.12</v>
      </c>
      <c r="L20" s="108" t="s">
        <v>1</v>
      </c>
      <c r="M20" s="93"/>
      <c r="N20" s="93"/>
      <c r="O20" s="93"/>
      <c r="P20" s="93"/>
    </row>
    <row r="21" spans="2:16" s="8" customFormat="1" ht="12.75">
      <c r="B21" s="116" t="s">
        <v>10</v>
      </c>
      <c r="C21" s="116"/>
      <c r="D21" s="115"/>
      <c r="E21" s="179"/>
      <c r="F21" s="140"/>
      <c r="G21" s="129"/>
      <c r="M21" s="93"/>
      <c r="N21" s="93"/>
      <c r="O21" s="93"/>
      <c r="P21" s="93"/>
    </row>
    <row r="22" spans="2:16" s="8" customFormat="1" ht="12.75">
      <c r="B22" s="138" t="s">
        <v>16</v>
      </c>
      <c r="C22" s="138" t="s">
        <v>64</v>
      </c>
      <c r="D22" s="126">
        <v>0.37</v>
      </c>
      <c r="E22" s="9">
        <v>0.444</v>
      </c>
      <c r="F22" s="130" t="s">
        <v>95</v>
      </c>
      <c r="G22" s="129"/>
      <c r="M22" s="93"/>
      <c r="N22" s="93"/>
      <c r="O22" s="93"/>
      <c r="P22" s="93"/>
    </row>
    <row r="23" spans="2:16" s="8" customFormat="1" ht="12.75">
      <c r="B23" s="121" t="s">
        <v>12</v>
      </c>
      <c r="C23" s="121" t="s">
        <v>63</v>
      </c>
      <c r="D23" s="122">
        <v>3.23</v>
      </c>
      <c r="E23" s="180">
        <f>SUM(D23*1.2)</f>
        <v>3.876</v>
      </c>
      <c r="F23" s="133" t="s">
        <v>1</v>
      </c>
      <c r="G23" s="129"/>
      <c r="H23" s="145" t="s">
        <v>56</v>
      </c>
      <c r="I23" s="146" t="s">
        <v>57</v>
      </c>
      <c r="J23" s="146" t="s">
        <v>60</v>
      </c>
      <c r="K23" s="146" t="s">
        <v>91</v>
      </c>
      <c r="L23" s="147" t="s">
        <v>0</v>
      </c>
      <c r="M23" s="93"/>
      <c r="N23" s="93"/>
      <c r="O23" s="93"/>
      <c r="P23" s="93"/>
    </row>
    <row r="24" spans="2:16" s="8" customFormat="1" ht="12.75">
      <c r="B24" s="128" t="s">
        <v>11</v>
      </c>
      <c r="C24" s="128"/>
      <c r="D24" s="115"/>
      <c r="E24" s="115"/>
      <c r="F24" s="140"/>
      <c r="G24" s="129"/>
      <c r="H24" s="103"/>
      <c r="I24" s="4"/>
      <c r="L24" s="9"/>
      <c r="M24" s="93"/>
      <c r="N24" s="93"/>
      <c r="O24" s="93"/>
      <c r="P24" s="93"/>
    </row>
    <row r="25" spans="2:16" s="8" customFormat="1" ht="25.5">
      <c r="B25" s="141" t="s">
        <v>16</v>
      </c>
      <c r="C25" s="141" t="s">
        <v>38</v>
      </c>
      <c r="D25" s="126">
        <v>0.37</v>
      </c>
      <c r="E25" s="122">
        <f>SUM(D25*1.2)</f>
        <v>0.444</v>
      </c>
      <c r="F25" s="130" t="s">
        <v>95</v>
      </c>
      <c r="G25" s="129"/>
      <c r="H25" s="149" t="s">
        <v>40</v>
      </c>
      <c r="I25" s="108" t="s">
        <v>76</v>
      </c>
      <c r="J25" s="134">
        <f>SUM(J7+D9+J19+J20)</f>
        <v>11.58</v>
      </c>
      <c r="K25" s="134">
        <f>SUM(J25*1.2)</f>
        <v>13.895999999999999</v>
      </c>
      <c r="L25" s="150" t="s">
        <v>1</v>
      </c>
      <c r="M25" s="93"/>
      <c r="N25" s="93"/>
      <c r="O25" s="93"/>
      <c r="P25" s="93"/>
    </row>
    <row r="26" spans="2:16" s="8" customFormat="1" ht="12.75">
      <c r="B26" s="130" t="s">
        <v>14</v>
      </c>
      <c r="C26" s="130" t="s">
        <v>54</v>
      </c>
      <c r="D26" s="134">
        <v>2.33</v>
      </c>
      <c r="E26" s="122">
        <f>SUM(D26*1.2)</f>
        <v>2.796</v>
      </c>
      <c r="F26" s="130" t="s">
        <v>1</v>
      </c>
      <c r="G26" s="129"/>
      <c r="H26" s="152"/>
      <c r="I26" s="1"/>
      <c r="J26" s="9"/>
      <c r="K26" s="9"/>
      <c r="L26" s="5"/>
      <c r="M26" s="93"/>
      <c r="N26" s="93"/>
      <c r="O26" s="93"/>
      <c r="P26" s="93"/>
    </row>
    <row r="27" spans="2:16" s="8" customFormat="1" ht="12.75">
      <c r="B27" s="133" t="s">
        <v>13</v>
      </c>
      <c r="C27" s="133" t="s">
        <v>53</v>
      </c>
      <c r="D27" s="122">
        <v>3.68</v>
      </c>
      <c r="E27" s="122">
        <f>SUM(D27*1.2)</f>
        <v>4.416</v>
      </c>
      <c r="F27" s="133" t="s">
        <v>1</v>
      </c>
      <c r="G27" s="129"/>
      <c r="H27" s="153" t="s">
        <v>41</v>
      </c>
      <c r="I27" s="114" t="s">
        <v>75</v>
      </c>
      <c r="J27" s="183">
        <f>J8+D11+J19+J20</f>
        <v>9.289999999999997</v>
      </c>
      <c r="K27" s="115">
        <f>SUM(J27*1.2)</f>
        <v>11.147999999999996</v>
      </c>
      <c r="L27" s="120" t="s">
        <v>1</v>
      </c>
      <c r="M27" s="93"/>
      <c r="N27" s="93"/>
      <c r="O27" s="93"/>
      <c r="P27" s="93"/>
    </row>
    <row r="28" spans="2:16" s="8" customFormat="1" ht="12.75">
      <c r="B28" s="148" t="s">
        <v>85</v>
      </c>
      <c r="C28" s="190"/>
      <c r="D28" s="134">
        <v>0.53</v>
      </c>
      <c r="E28" s="122">
        <f>SUM(D28*1.2)</f>
        <v>0.636</v>
      </c>
      <c r="F28" s="108" t="s">
        <v>2</v>
      </c>
      <c r="G28" s="129"/>
      <c r="H28" s="156"/>
      <c r="I28" s="136" t="s">
        <v>74</v>
      </c>
      <c r="J28" s="184">
        <f>SUM(J9+D12+J19+J20)</f>
        <v>13.040000000000001</v>
      </c>
      <c r="K28" s="122">
        <f>SUM(J28*1.2)</f>
        <v>15.648</v>
      </c>
      <c r="L28" s="127" t="s">
        <v>1</v>
      </c>
      <c r="M28" s="93"/>
      <c r="N28" s="93"/>
      <c r="O28" s="93"/>
      <c r="P28" s="93"/>
    </row>
    <row r="29" spans="2:16" s="8" customFormat="1" ht="12.75">
      <c r="B29" s="151" t="s">
        <v>4</v>
      </c>
      <c r="C29" s="151"/>
      <c r="D29" s="134">
        <v>0.53</v>
      </c>
      <c r="E29" s="122">
        <f>SUM(D29*1.2)</f>
        <v>0.636</v>
      </c>
      <c r="F29" s="108" t="s">
        <v>2</v>
      </c>
      <c r="G29" s="129"/>
      <c r="H29" s="152"/>
      <c r="I29" s="1"/>
      <c r="J29" s="10"/>
      <c r="K29" s="10"/>
      <c r="L29" s="1"/>
      <c r="M29" s="93"/>
      <c r="N29" s="93"/>
      <c r="O29" s="93"/>
      <c r="P29" s="93"/>
    </row>
    <row r="30" spans="2:16" s="8" customFormat="1" ht="14.25" customHeight="1">
      <c r="B30" s="4"/>
      <c r="C30" s="4"/>
      <c r="D30" s="181"/>
      <c r="E30" s="181"/>
      <c r="F30" s="4"/>
      <c r="G30" s="129"/>
      <c r="H30" s="153" t="s">
        <v>42</v>
      </c>
      <c r="I30" s="114" t="s">
        <v>73</v>
      </c>
      <c r="J30" s="183">
        <f>SUM(J7+D15+J19+J20)</f>
        <v>9.87</v>
      </c>
      <c r="K30" s="115">
        <f>SUM(J30*1.2)</f>
        <v>11.844</v>
      </c>
      <c r="L30" s="120" t="s">
        <v>1</v>
      </c>
      <c r="M30" s="93"/>
      <c r="N30" s="93"/>
      <c r="O30" s="93"/>
      <c r="P30" s="93"/>
    </row>
    <row r="31" spans="2:16" s="8" customFormat="1" ht="12.75">
      <c r="B31" s="154" t="s">
        <v>22</v>
      </c>
      <c r="C31" s="155"/>
      <c r="D31" s="9"/>
      <c r="E31" s="186"/>
      <c r="F31" s="1"/>
      <c r="G31" s="129"/>
      <c r="H31" s="158" t="s">
        <v>62</v>
      </c>
      <c r="I31" s="124" t="s">
        <v>64</v>
      </c>
      <c r="J31" s="185">
        <f>SUM(D14)</f>
        <v>0.37</v>
      </c>
      <c r="K31" s="126">
        <f>SUM(J31*1.2)</f>
        <v>0.444</v>
      </c>
      <c r="L31" s="131" t="s">
        <v>95</v>
      </c>
      <c r="M31" s="93"/>
      <c r="N31" s="93"/>
      <c r="O31" s="93"/>
      <c r="P31" s="93"/>
    </row>
    <row r="32" spans="2:16" s="8" customFormat="1" ht="14.25" customHeight="1">
      <c r="B32" s="108" t="s">
        <v>28</v>
      </c>
      <c r="C32" s="108"/>
      <c r="D32" s="182" t="s">
        <v>60</v>
      </c>
      <c r="E32" s="182" t="s">
        <v>91</v>
      </c>
      <c r="F32" s="110" t="s">
        <v>0</v>
      </c>
      <c r="G32" s="129"/>
      <c r="H32" s="156"/>
      <c r="I32" s="136"/>
      <c r="J32" s="184"/>
      <c r="K32" s="189"/>
      <c r="L32" s="135"/>
      <c r="M32" s="93"/>
      <c r="N32" s="93"/>
      <c r="O32" s="93"/>
      <c r="P32" s="93"/>
    </row>
    <row r="33" spans="1:12" ht="14.25" customHeight="1">
      <c r="A33" s="4"/>
      <c r="B33" s="157" t="s">
        <v>6</v>
      </c>
      <c r="C33" s="157"/>
      <c r="D33" s="134">
        <v>30</v>
      </c>
      <c r="E33" s="122">
        <f>SUM(D33*1.2)</f>
        <v>36</v>
      </c>
      <c r="F33" s="136" t="s">
        <v>96</v>
      </c>
      <c r="G33" s="129"/>
      <c r="H33" s="152"/>
      <c r="I33" s="1"/>
      <c r="J33" s="10"/>
      <c r="K33" s="10"/>
      <c r="L33" s="1"/>
    </row>
    <row r="34" spans="1:12" ht="25.5">
      <c r="A34" s="4"/>
      <c r="B34" s="157" t="s">
        <v>7</v>
      </c>
      <c r="C34" s="157"/>
      <c r="D34" s="134">
        <v>30</v>
      </c>
      <c r="E34" s="122">
        <f>SUM(D34*1.2)</f>
        <v>36</v>
      </c>
      <c r="F34" s="136" t="s">
        <v>96</v>
      </c>
      <c r="G34" s="142"/>
      <c r="H34" s="153" t="s">
        <v>43</v>
      </c>
      <c r="I34" s="114" t="s">
        <v>72</v>
      </c>
      <c r="J34" s="183">
        <f>J8+D18+J19+J20</f>
        <v>8.24</v>
      </c>
      <c r="K34" s="115">
        <f>SUM(J34*1.2)</f>
        <v>9.888</v>
      </c>
      <c r="L34" s="120" t="s">
        <v>1</v>
      </c>
    </row>
    <row r="35" spans="1:12" ht="25.5">
      <c r="A35" s="4"/>
      <c r="B35" s="157" t="s">
        <v>8</v>
      </c>
      <c r="C35" s="157"/>
      <c r="D35" s="134">
        <v>60</v>
      </c>
      <c r="E35" s="122">
        <f>SUM(D35*1.2)</f>
        <v>72</v>
      </c>
      <c r="F35" s="136" t="s">
        <v>96</v>
      </c>
      <c r="G35" s="100"/>
      <c r="H35" s="159"/>
      <c r="I35" s="124" t="s">
        <v>71</v>
      </c>
      <c r="J35" s="185">
        <f>J9+D19+J19+J20</f>
        <v>10.860000000000001</v>
      </c>
      <c r="K35" s="126">
        <f>SUM(J35*1.2)</f>
        <v>13.032000000000002</v>
      </c>
      <c r="L35" s="131" t="s">
        <v>1</v>
      </c>
    </row>
    <row r="36" spans="1:12" ht="25.5">
      <c r="A36" s="4"/>
      <c r="B36" s="157" t="s">
        <v>9</v>
      </c>
      <c r="C36" s="157"/>
      <c r="D36" s="134">
        <v>90</v>
      </c>
      <c r="E36" s="122">
        <f>SUM(D36*1.2)</f>
        <v>108</v>
      </c>
      <c r="F36" s="136" t="s">
        <v>96</v>
      </c>
      <c r="G36" s="4"/>
      <c r="H36" s="158" t="s">
        <v>62</v>
      </c>
      <c r="I36" s="124" t="s">
        <v>94</v>
      </c>
      <c r="J36" s="185">
        <f>D17</f>
        <v>0.37</v>
      </c>
      <c r="K36" s="126">
        <f>SUM(J36*1.2)</f>
        <v>0.444</v>
      </c>
      <c r="L36" s="131" t="s">
        <v>95</v>
      </c>
    </row>
    <row r="37" spans="1:12" ht="12.75">
      <c r="A37" s="4"/>
      <c r="B37" s="160"/>
      <c r="C37" s="160"/>
      <c r="D37" s="129"/>
      <c r="E37" s="9"/>
      <c r="F37" s="1"/>
      <c r="G37" s="4"/>
      <c r="H37" s="156"/>
      <c r="I37" s="136"/>
      <c r="J37" s="171"/>
      <c r="K37" s="189"/>
      <c r="L37" s="135"/>
    </row>
    <row r="38" spans="1:12" ht="12.75">
      <c r="A38" s="4"/>
      <c r="B38" s="161" t="s">
        <v>99</v>
      </c>
      <c r="C38" s="160"/>
      <c r="D38" s="129"/>
      <c r="E38" s="9"/>
      <c r="F38" s="1"/>
      <c r="G38" s="4"/>
      <c r="H38" s="152"/>
      <c r="I38" s="1"/>
      <c r="J38" s="172"/>
      <c r="K38" s="172"/>
      <c r="L38" s="1"/>
    </row>
    <row r="39" spans="1:16" ht="12.75">
      <c r="A39" s="4"/>
      <c r="B39" s="162" t="s">
        <v>100</v>
      </c>
      <c r="C39" s="160"/>
      <c r="D39" s="129"/>
      <c r="E39" s="9"/>
      <c r="F39" s="1"/>
      <c r="G39" s="4"/>
      <c r="H39" s="93"/>
      <c r="I39" s="92"/>
      <c r="L39" s="89"/>
      <c r="M39" s="4"/>
      <c r="N39" s="4"/>
      <c r="O39" s="4"/>
      <c r="P39" s="4"/>
    </row>
    <row r="40" spans="1:16" ht="12.75">
      <c r="A40" s="4"/>
      <c r="B40" s="163" t="s">
        <v>101</v>
      </c>
      <c r="C40" s="4"/>
      <c r="D40" s="164"/>
      <c r="E40" s="4"/>
      <c r="F40" s="4"/>
      <c r="G40" s="4"/>
      <c r="H40" s="93"/>
      <c r="I40" s="93"/>
      <c r="L40" s="89"/>
      <c r="M40" s="4"/>
      <c r="N40" s="4"/>
      <c r="O40" s="4"/>
      <c r="P40" s="4"/>
    </row>
    <row r="41" spans="1:16" ht="12.75">
      <c r="A41" s="4"/>
      <c r="B41" s="4" t="s">
        <v>98</v>
      </c>
      <c r="C41" s="4"/>
      <c r="D41" s="164"/>
      <c r="E41" s="4"/>
      <c r="F41" s="4"/>
      <c r="G41" s="4"/>
      <c r="H41" s="93"/>
      <c r="I41" s="93"/>
      <c r="L41" s="89"/>
      <c r="M41" s="4"/>
      <c r="N41" s="4"/>
      <c r="O41" s="4"/>
      <c r="P41" s="4"/>
    </row>
    <row r="42" spans="1:16" ht="18.75" customHeight="1">
      <c r="A42" s="4"/>
      <c r="B42" s="4"/>
      <c r="C42" s="4"/>
      <c r="D42" s="164"/>
      <c r="E42" s="4"/>
      <c r="F42" s="4"/>
      <c r="G42" s="4"/>
      <c r="H42" s="93"/>
      <c r="I42" s="93"/>
      <c r="L42" s="89"/>
      <c r="M42" s="4"/>
      <c r="N42" s="4"/>
      <c r="O42" s="4"/>
      <c r="P42" s="4"/>
    </row>
    <row r="43" spans="1:12" ht="12.75">
      <c r="A43" s="4"/>
      <c r="B43" s="4"/>
      <c r="C43" s="4"/>
      <c r="D43" s="164"/>
      <c r="E43" s="4"/>
      <c r="F43" s="4"/>
      <c r="G43" s="4"/>
      <c r="H43" s="4"/>
      <c r="I43" s="4"/>
      <c r="J43" s="8"/>
      <c r="K43" s="8"/>
      <c r="L43" s="8"/>
    </row>
    <row r="44" spans="1:12" ht="12.75">
      <c r="A44" s="4"/>
      <c r="B44" s="4"/>
      <c r="C44" s="4"/>
      <c r="D44" s="164"/>
      <c r="E44" s="4"/>
      <c r="F44" s="4"/>
      <c r="G44" s="4"/>
      <c r="H44" s="12"/>
      <c r="I44" s="8"/>
      <c r="J44" s="8"/>
      <c r="K44" s="8"/>
      <c r="L44" s="8"/>
    </row>
    <row r="45" spans="1:11" ht="12.75">
      <c r="A45" s="4"/>
      <c r="B45" s="101"/>
      <c r="C45" s="101"/>
      <c r="D45" s="129"/>
      <c r="E45" s="101"/>
      <c r="F45" s="100"/>
      <c r="G45" s="4"/>
      <c r="I45" s="93"/>
      <c r="J45" s="93"/>
      <c r="K45" s="93"/>
    </row>
    <row r="46" spans="1:12" ht="12.75">
      <c r="A46" s="4"/>
      <c r="G46" s="4"/>
      <c r="L46" s="89"/>
    </row>
    <row r="47" spans="7:12" ht="12.75">
      <c r="G47" s="4"/>
      <c r="L47" s="89"/>
    </row>
    <row r="48" spans="7:12" ht="12.75">
      <c r="G48" s="4"/>
      <c r="L48" s="89"/>
    </row>
    <row r="49" spans="8:11" ht="12.75">
      <c r="H49" s="95"/>
      <c r="I49" s="93"/>
      <c r="J49" s="94"/>
      <c r="K49" s="94"/>
    </row>
    <row r="50" spans="8:11" ht="12.75">
      <c r="H50" s="95"/>
      <c r="I50" s="93"/>
      <c r="J50" s="94"/>
      <c r="K50" s="94"/>
    </row>
    <row r="51" spans="8:11" ht="12.75">
      <c r="H51" s="95"/>
      <c r="I51" s="93"/>
      <c r="J51" s="94"/>
      <c r="K51" s="94"/>
    </row>
    <row r="52" spans="8:11" ht="12.75">
      <c r="H52" s="95"/>
      <c r="I52" s="93"/>
      <c r="J52" s="94"/>
      <c r="K52" s="94"/>
    </row>
    <row r="53" spans="8:11" ht="12.75">
      <c r="H53" s="95"/>
      <c r="I53" s="93"/>
      <c r="J53" s="94"/>
      <c r="K53" s="94"/>
    </row>
    <row r="54" spans="8:11" ht="12.75">
      <c r="H54" s="95"/>
      <c r="I54" s="93"/>
      <c r="J54" s="94"/>
      <c r="K54" s="94"/>
    </row>
    <row r="55" spans="8:11" ht="12.75">
      <c r="H55" s="95"/>
      <c r="I55" s="93"/>
      <c r="J55" s="94"/>
      <c r="K55" s="94"/>
    </row>
    <row r="56" spans="8:11" ht="12.75">
      <c r="H56" s="95"/>
      <c r="I56" s="93"/>
      <c r="J56" s="94"/>
      <c r="K56" s="94"/>
    </row>
    <row r="57" spans="8:11" ht="12.75">
      <c r="H57" s="95"/>
      <c r="I57" s="93"/>
      <c r="J57" s="94"/>
      <c r="K57" s="94"/>
    </row>
    <row r="58" spans="8:11" ht="12.75">
      <c r="H58" s="96"/>
      <c r="I58" s="93"/>
      <c r="J58" s="91"/>
      <c r="K58" s="91"/>
    </row>
    <row r="59" spans="8:11" ht="12.75">
      <c r="H59" s="97"/>
      <c r="I59" s="97"/>
      <c r="J59" s="91"/>
      <c r="K59" s="91"/>
    </row>
    <row r="60" spans="8:11" ht="12.75">
      <c r="H60" s="93"/>
      <c r="I60" s="93"/>
      <c r="J60" s="93"/>
      <c r="K60" s="93"/>
    </row>
    <row r="61" spans="8:11" ht="12.75">
      <c r="H61" s="93"/>
      <c r="I61" s="93"/>
      <c r="J61" s="93"/>
      <c r="K61" s="93"/>
    </row>
    <row r="62" spans="8:11" ht="12.75">
      <c r="H62" s="93"/>
      <c r="I62" s="93"/>
      <c r="J62" s="93"/>
      <c r="K62" s="93"/>
    </row>
    <row r="63" spans="7:8" ht="12.75">
      <c r="G63" s="97"/>
      <c r="H63" s="93"/>
    </row>
    <row r="64" ht="12.75">
      <c r="G64" s="93"/>
    </row>
    <row r="65" ht="12.75">
      <c r="G65" s="93"/>
    </row>
    <row r="66" ht="12.75">
      <c r="G66" s="93"/>
    </row>
    <row r="67" ht="12.75">
      <c r="G67" s="93"/>
    </row>
    <row r="81" spans="2:6" ht="12.75">
      <c r="B81" s="90"/>
      <c r="C81" s="90"/>
      <c r="D81" s="170"/>
      <c r="E81" s="90"/>
      <c r="F81" s="90"/>
    </row>
  </sheetData>
  <sheetProtection/>
  <mergeCells count="1">
    <mergeCell ref="H18:H19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421875" style="4" customWidth="1"/>
    <col min="2" max="2" width="38.28125" style="4" customWidth="1"/>
    <col min="3" max="3" width="8.140625" style="4" customWidth="1"/>
    <col min="4" max="4" width="10.7109375" style="4" customWidth="1"/>
    <col min="5" max="5" width="9.7109375" style="4" customWidth="1"/>
    <col min="6" max="6" width="8.7109375" style="4" customWidth="1"/>
    <col min="7" max="7" width="3.421875" style="4" customWidth="1"/>
    <col min="8" max="8" width="28.57421875" style="4" customWidth="1"/>
    <col min="9" max="9" width="22.00390625" style="4" customWidth="1"/>
    <col min="10" max="10" width="11.7109375" style="4" customWidth="1"/>
    <col min="11" max="11" width="9.57421875" style="4" customWidth="1"/>
    <col min="12" max="12" width="9.57421875" style="1" bestFit="1" customWidth="1"/>
    <col min="13" max="13" width="8.140625" style="1" customWidth="1"/>
    <col min="14" max="14" width="2.140625" style="1" customWidth="1"/>
    <col min="15" max="16384" width="9.140625" style="4" customWidth="1"/>
  </cols>
  <sheetData>
    <row r="1" spans="2:12" ht="12.75">
      <c r="B1" s="16" t="s">
        <v>81</v>
      </c>
      <c r="C1" s="16"/>
      <c r="D1" s="17"/>
      <c r="E1" s="17"/>
      <c r="F1" s="17"/>
      <c r="G1" s="17"/>
      <c r="H1" s="17"/>
      <c r="I1" s="17"/>
      <c r="J1" s="17"/>
      <c r="K1" s="17"/>
      <c r="L1" s="18"/>
    </row>
    <row r="2" spans="2:12" ht="12.75">
      <c r="B2" s="17" t="s">
        <v>92</v>
      </c>
      <c r="C2" s="17"/>
      <c r="D2" s="17"/>
      <c r="E2" s="17"/>
      <c r="F2" s="17"/>
      <c r="G2" s="17"/>
      <c r="H2" s="17" t="s">
        <v>93</v>
      </c>
      <c r="I2" s="17"/>
      <c r="J2" s="17"/>
      <c r="K2" s="17"/>
      <c r="L2" s="18"/>
    </row>
    <row r="3" spans="2:12" ht="5.2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2.75">
      <c r="B4" s="19" t="s">
        <v>55</v>
      </c>
      <c r="C4" s="17"/>
      <c r="D4" s="17"/>
      <c r="E4" s="20">
        <v>0.95</v>
      </c>
      <c r="F4" s="17"/>
      <c r="G4" s="17"/>
      <c r="H4" s="19" t="s">
        <v>26</v>
      </c>
      <c r="I4" s="21"/>
      <c r="J4" s="17"/>
      <c r="K4" s="17"/>
      <c r="L4" s="17"/>
    </row>
    <row r="5" spans="2:16" ht="32.25" customHeight="1">
      <c r="B5" s="22" t="s">
        <v>27</v>
      </c>
      <c r="C5" s="23" t="s">
        <v>58</v>
      </c>
      <c r="D5" s="24" t="s">
        <v>86</v>
      </c>
      <c r="E5" s="24" t="s">
        <v>87</v>
      </c>
      <c r="F5" s="25" t="s">
        <v>0</v>
      </c>
      <c r="G5" s="26"/>
      <c r="H5" s="27" t="s">
        <v>29</v>
      </c>
      <c r="I5" s="27" t="s">
        <v>58</v>
      </c>
      <c r="J5" s="28" t="s">
        <v>60</v>
      </c>
      <c r="K5" s="28" t="s">
        <v>91</v>
      </c>
      <c r="L5" s="29" t="s">
        <v>0</v>
      </c>
      <c r="O5" s="15"/>
      <c r="P5" s="15"/>
    </row>
    <row r="6" spans="2:16" ht="12.75">
      <c r="B6" s="30" t="s">
        <v>21</v>
      </c>
      <c r="C6" s="31"/>
      <c r="D6" s="32"/>
      <c r="E6" s="32"/>
      <c r="F6" s="32"/>
      <c r="G6" s="26"/>
      <c r="H6" s="33" t="s">
        <v>39</v>
      </c>
      <c r="I6" s="33" t="s">
        <v>30</v>
      </c>
      <c r="J6" s="34">
        <v>53.3</v>
      </c>
      <c r="K6" s="35">
        <f>SUM(J6*1.18)</f>
        <v>62.89399999999999</v>
      </c>
      <c r="L6" s="33" t="s">
        <v>1</v>
      </c>
      <c r="O6" s="14"/>
      <c r="P6" s="14"/>
    </row>
    <row r="7" spans="2:12" ht="12.75">
      <c r="B7" s="36" t="s">
        <v>10</v>
      </c>
      <c r="C7" s="36"/>
      <c r="D7" s="28" t="s">
        <v>91</v>
      </c>
      <c r="E7" s="37" t="s">
        <v>60</v>
      </c>
      <c r="F7" s="38"/>
      <c r="G7" s="26"/>
      <c r="H7" s="33" t="s">
        <v>66</v>
      </c>
      <c r="I7" s="33" t="s">
        <v>31</v>
      </c>
      <c r="J7" s="39">
        <v>38.05</v>
      </c>
      <c r="K7" s="34">
        <f aca="true" t="shared" si="0" ref="K7:K16">SUM(J7*1.18)</f>
        <v>44.898999999999994</v>
      </c>
      <c r="L7" s="40" t="s">
        <v>1</v>
      </c>
    </row>
    <row r="8" spans="2:14" ht="12.75">
      <c r="B8" s="41" t="s">
        <v>12</v>
      </c>
      <c r="C8" s="41" t="s">
        <v>47</v>
      </c>
      <c r="D8" s="42">
        <f>SUM(E8*1.18)</f>
        <v>77.821</v>
      </c>
      <c r="E8" s="43">
        <v>65.95</v>
      </c>
      <c r="F8" s="44" t="s">
        <v>1</v>
      </c>
      <c r="G8" s="45"/>
      <c r="H8" s="46"/>
      <c r="I8" s="46" t="s">
        <v>32</v>
      </c>
      <c r="J8" s="47">
        <v>65.61</v>
      </c>
      <c r="K8" s="43">
        <f t="shared" si="0"/>
        <v>77.4198</v>
      </c>
      <c r="L8" s="48" t="s">
        <v>1</v>
      </c>
      <c r="M8" s="10"/>
      <c r="N8" s="7"/>
    </row>
    <row r="9" spans="2:14" ht="12.75">
      <c r="B9" s="36" t="s">
        <v>11</v>
      </c>
      <c r="C9" s="49"/>
      <c r="D9" s="34"/>
      <c r="E9" s="42"/>
      <c r="F9" s="38"/>
      <c r="G9" s="50"/>
      <c r="H9" s="33" t="s">
        <v>88</v>
      </c>
      <c r="I9" s="33" t="s">
        <v>33</v>
      </c>
      <c r="J9" s="39">
        <v>15.2</v>
      </c>
      <c r="K9" s="34">
        <f t="shared" si="0"/>
        <v>17.936</v>
      </c>
      <c r="L9" s="40" t="s">
        <v>1</v>
      </c>
      <c r="M9" s="10"/>
      <c r="N9" s="7"/>
    </row>
    <row r="10" spans="1:14" ht="12.75">
      <c r="A10" s="8"/>
      <c r="B10" s="41" t="s">
        <v>14</v>
      </c>
      <c r="C10" s="51" t="s">
        <v>49</v>
      </c>
      <c r="D10" s="42">
        <f>SUM(E10*1.18)</f>
        <v>52.757799999999996</v>
      </c>
      <c r="E10" s="42">
        <v>44.71</v>
      </c>
      <c r="F10" s="44" t="s">
        <v>1</v>
      </c>
      <c r="G10" s="50"/>
      <c r="H10" s="46"/>
      <c r="I10" s="46" t="s">
        <v>34</v>
      </c>
      <c r="J10" s="47">
        <v>33.79</v>
      </c>
      <c r="K10" s="42">
        <f t="shared" si="0"/>
        <v>39.8722</v>
      </c>
      <c r="L10" s="48" t="s">
        <v>1</v>
      </c>
      <c r="M10" s="10"/>
      <c r="N10" s="7"/>
    </row>
    <row r="11" spans="1:14" ht="12.75">
      <c r="A11" s="8"/>
      <c r="B11" s="52" t="s">
        <v>13</v>
      </c>
      <c r="C11" s="53" t="s">
        <v>48</v>
      </c>
      <c r="D11" s="43">
        <f>SUM(E11*1.18)</f>
        <v>90.801</v>
      </c>
      <c r="E11" s="43">
        <v>76.95</v>
      </c>
      <c r="F11" s="54" t="s">
        <v>1</v>
      </c>
      <c r="G11" s="50"/>
      <c r="H11" s="55"/>
      <c r="I11" s="55" t="s">
        <v>45</v>
      </c>
      <c r="J11" s="56">
        <v>10.11</v>
      </c>
      <c r="K11" s="43">
        <f t="shared" si="0"/>
        <v>11.929799999999998</v>
      </c>
      <c r="L11" s="57" t="s">
        <v>24</v>
      </c>
      <c r="M11" s="10"/>
      <c r="N11" s="7"/>
    </row>
    <row r="12" spans="1:14" ht="12.75">
      <c r="A12" s="8"/>
      <c r="B12" s="58" t="s">
        <v>15</v>
      </c>
      <c r="C12" s="58"/>
      <c r="D12" s="42"/>
      <c r="E12" s="42"/>
      <c r="F12" s="44"/>
      <c r="G12" s="50"/>
      <c r="H12" s="33" t="s">
        <v>89</v>
      </c>
      <c r="I12" s="33" t="s">
        <v>35</v>
      </c>
      <c r="J12" s="39">
        <v>38.81</v>
      </c>
      <c r="K12" s="34">
        <f t="shared" si="0"/>
        <v>45.7958</v>
      </c>
      <c r="L12" s="40" t="s">
        <v>1</v>
      </c>
      <c r="M12" s="10"/>
      <c r="N12" s="7"/>
    </row>
    <row r="13" spans="2:14" s="8" customFormat="1" ht="12.75">
      <c r="B13" s="59" t="s">
        <v>16</v>
      </c>
      <c r="C13" s="59" t="s">
        <v>64</v>
      </c>
      <c r="D13" s="42">
        <f>SUM(E13*1.18)</f>
        <v>5.7112</v>
      </c>
      <c r="E13" s="42">
        <v>4.84</v>
      </c>
      <c r="F13" s="44" t="s">
        <v>25</v>
      </c>
      <c r="G13" s="50"/>
      <c r="H13" s="55"/>
      <c r="I13" s="55" t="s">
        <v>46</v>
      </c>
      <c r="J13" s="56">
        <v>9.87</v>
      </c>
      <c r="K13" s="43">
        <f t="shared" si="0"/>
        <v>11.646599999999998</v>
      </c>
      <c r="L13" s="57" t="s">
        <v>24</v>
      </c>
      <c r="M13" s="9"/>
      <c r="N13" s="6"/>
    </row>
    <row r="14" spans="2:14" s="8" customFormat="1" ht="12.75">
      <c r="B14" s="41" t="s">
        <v>17</v>
      </c>
      <c r="C14" s="41" t="s">
        <v>50</v>
      </c>
      <c r="D14" s="42">
        <f>SUM(E14*1.18)</f>
        <v>51.0468</v>
      </c>
      <c r="E14" s="42">
        <v>43.26</v>
      </c>
      <c r="F14" s="44" t="s">
        <v>1</v>
      </c>
      <c r="G14" s="50"/>
      <c r="H14" s="33" t="s">
        <v>90</v>
      </c>
      <c r="I14" s="33" t="s">
        <v>36</v>
      </c>
      <c r="J14" s="39">
        <v>30.81</v>
      </c>
      <c r="K14" s="34">
        <f t="shared" si="0"/>
        <v>36.355799999999995</v>
      </c>
      <c r="L14" s="40" t="s">
        <v>1</v>
      </c>
      <c r="M14" s="9"/>
      <c r="N14" s="6"/>
    </row>
    <row r="15" spans="2:14" s="8" customFormat="1" ht="12.75">
      <c r="B15" s="49" t="s">
        <v>18</v>
      </c>
      <c r="C15" s="49"/>
      <c r="D15" s="34"/>
      <c r="E15" s="34"/>
      <c r="F15" s="60"/>
      <c r="G15" s="50"/>
      <c r="H15" s="46"/>
      <c r="I15" s="46" t="s">
        <v>37</v>
      </c>
      <c r="J15" s="47">
        <v>46.44</v>
      </c>
      <c r="K15" s="42">
        <f t="shared" si="0"/>
        <v>54.79919999999999</v>
      </c>
      <c r="L15" s="48" t="s">
        <v>1</v>
      </c>
      <c r="M15" s="9"/>
      <c r="N15" s="6"/>
    </row>
    <row r="16" spans="2:14" s="8" customFormat="1" ht="12.75">
      <c r="B16" s="61" t="s">
        <v>16</v>
      </c>
      <c r="C16" s="61" t="s">
        <v>65</v>
      </c>
      <c r="D16" s="42">
        <f>SUM(E16*1.18)</f>
        <v>5.7112</v>
      </c>
      <c r="E16" s="42">
        <v>4.84</v>
      </c>
      <c r="F16" s="51" t="s">
        <v>25</v>
      </c>
      <c r="G16" s="50"/>
      <c r="H16" s="55"/>
      <c r="I16" s="55" t="s">
        <v>46</v>
      </c>
      <c r="J16" s="56">
        <v>9.87</v>
      </c>
      <c r="K16" s="43">
        <f t="shared" si="0"/>
        <v>11.646599999999998</v>
      </c>
      <c r="L16" s="57" t="s">
        <v>24</v>
      </c>
      <c r="M16" s="9"/>
      <c r="N16" s="6"/>
    </row>
    <row r="17" spans="2:14" s="8" customFormat="1" ht="12.75">
      <c r="B17" s="51" t="s">
        <v>68</v>
      </c>
      <c r="C17" s="51" t="s">
        <v>52</v>
      </c>
      <c r="D17" s="42">
        <f>SUM(E17*1.18)</f>
        <v>33.629999999999995</v>
      </c>
      <c r="E17" s="42">
        <v>28.5</v>
      </c>
      <c r="F17" s="51" t="s">
        <v>1</v>
      </c>
      <c r="G17" s="50"/>
      <c r="H17" s="193" t="s">
        <v>67</v>
      </c>
      <c r="I17" s="193"/>
      <c r="J17" s="193"/>
      <c r="K17" s="193"/>
      <c r="L17" s="193"/>
      <c r="N17" s="6"/>
    </row>
    <row r="18" spans="2:14" s="8" customFormat="1" ht="12.75">
      <c r="B18" s="53" t="s">
        <v>19</v>
      </c>
      <c r="C18" s="53" t="s">
        <v>51</v>
      </c>
      <c r="D18" s="43">
        <f>SUM(E18*1.18)</f>
        <v>58.17399999999999</v>
      </c>
      <c r="E18" s="43">
        <v>49.3</v>
      </c>
      <c r="F18" s="53" t="s">
        <v>1</v>
      </c>
      <c r="G18" s="50"/>
      <c r="H18" s="193"/>
      <c r="I18" s="193"/>
      <c r="J18" s="193"/>
      <c r="K18" s="193"/>
      <c r="L18" s="193"/>
      <c r="N18" s="6"/>
    </row>
    <row r="19" spans="2:14" s="8" customFormat="1" ht="12.75">
      <c r="B19" s="30" t="s">
        <v>20</v>
      </c>
      <c r="C19" s="31"/>
      <c r="D19" s="50"/>
      <c r="E19" s="13"/>
      <c r="F19" s="26"/>
      <c r="G19" s="50"/>
      <c r="H19" s="17" t="s">
        <v>59</v>
      </c>
      <c r="I19" s="62"/>
      <c r="J19" s="26"/>
      <c r="K19" s="26"/>
      <c r="L19" s="62"/>
      <c r="N19" s="6"/>
    </row>
    <row r="20" spans="2:14" s="8" customFormat="1" ht="12.75">
      <c r="B20" s="36" t="s">
        <v>10</v>
      </c>
      <c r="C20" s="36"/>
      <c r="D20" s="63"/>
      <c r="E20" s="34"/>
      <c r="F20" s="60"/>
      <c r="G20" s="50"/>
      <c r="H20" s="18"/>
      <c r="I20" s="18"/>
      <c r="J20" s="64"/>
      <c r="K20" s="13"/>
      <c r="L20" s="18"/>
      <c r="M20" s="9"/>
      <c r="N20" s="6"/>
    </row>
    <row r="21" spans="2:14" s="8" customFormat="1" ht="12.75">
      <c r="B21" s="59" t="s">
        <v>16</v>
      </c>
      <c r="C21" s="59" t="s">
        <v>38</v>
      </c>
      <c r="D21" s="42">
        <f>SUM(E21*1.18)</f>
        <v>4.188999999999999</v>
      </c>
      <c r="E21" s="42">
        <v>3.55</v>
      </c>
      <c r="F21" s="51" t="s">
        <v>25</v>
      </c>
      <c r="G21" s="50"/>
      <c r="H21" s="196" t="s">
        <v>80</v>
      </c>
      <c r="I21" s="33"/>
      <c r="J21" s="37" t="s">
        <v>60</v>
      </c>
      <c r="K21" s="28" t="s">
        <v>91</v>
      </c>
      <c r="L21" s="33"/>
      <c r="M21" s="9"/>
      <c r="N21" s="6"/>
    </row>
    <row r="22" spans="2:14" s="8" customFormat="1" ht="12.75">
      <c r="B22" s="41" t="s">
        <v>12</v>
      </c>
      <c r="C22" s="41" t="s">
        <v>63</v>
      </c>
      <c r="D22" s="42">
        <f>SUM(E22*1.18)</f>
        <v>52.9702</v>
      </c>
      <c r="E22" s="43">
        <v>44.89</v>
      </c>
      <c r="F22" s="53" t="s">
        <v>1</v>
      </c>
      <c r="G22" s="50"/>
      <c r="H22" s="197"/>
      <c r="I22" s="53" t="s">
        <v>79</v>
      </c>
      <c r="J22" s="88">
        <v>6.07</v>
      </c>
      <c r="K22" s="35">
        <f>SUM(J22*1.18)</f>
        <v>7.1626</v>
      </c>
      <c r="L22" s="55" t="s">
        <v>1</v>
      </c>
      <c r="M22" s="9"/>
      <c r="N22" s="6"/>
    </row>
    <row r="23" spans="2:14" s="8" customFormat="1" ht="12.75">
      <c r="B23" s="49" t="s">
        <v>11</v>
      </c>
      <c r="C23" s="49"/>
      <c r="D23" s="34"/>
      <c r="E23" s="34"/>
      <c r="F23" s="60"/>
      <c r="G23" s="50"/>
      <c r="H23" s="65" t="s">
        <v>78</v>
      </c>
      <c r="I23" s="23" t="s">
        <v>77</v>
      </c>
      <c r="J23" s="35">
        <v>5</v>
      </c>
      <c r="K23" s="35">
        <f>SUM(J23*1.18)</f>
        <v>5.8999999999999995</v>
      </c>
      <c r="L23" s="27" t="s">
        <v>1</v>
      </c>
      <c r="M23" s="9"/>
      <c r="N23" s="6"/>
    </row>
    <row r="24" spans="2:14" s="8" customFormat="1" ht="12.75">
      <c r="B24" s="61" t="s">
        <v>16</v>
      </c>
      <c r="C24" s="61" t="s">
        <v>38</v>
      </c>
      <c r="D24" s="42">
        <f>SUM(E24*1.18)</f>
        <v>4.188999999999999</v>
      </c>
      <c r="E24" s="42">
        <v>3.55</v>
      </c>
      <c r="F24" s="51" t="s">
        <v>25</v>
      </c>
      <c r="G24" s="50"/>
      <c r="H24" s="62"/>
      <c r="I24" s="62"/>
      <c r="J24" s="62"/>
      <c r="K24" s="62"/>
      <c r="L24" s="62"/>
      <c r="M24" s="9"/>
      <c r="N24" s="6"/>
    </row>
    <row r="25" spans="2:14" s="8" customFormat="1" ht="12.75">
      <c r="B25" s="51" t="s">
        <v>14</v>
      </c>
      <c r="C25" s="51" t="s">
        <v>54</v>
      </c>
      <c r="D25" s="42">
        <f>SUM(E25*1.18)</f>
        <v>36.9576</v>
      </c>
      <c r="E25" s="42">
        <v>31.32</v>
      </c>
      <c r="F25" s="51" t="s">
        <v>1</v>
      </c>
      <c r="G25" s="50"/>
      <c r="H25" s="66" t="s">
        <v>56</v>
      </c>
      <c r="I25" s="67" t="s">
        <v>57</v>
      </c>
      <c r="J25" s="67" t="s">
        <v>60</v>
      </c>
      <c r="K25" s="28" t="s">
        <v>91</v>
      </c>
      <c r="L25" s="68" t="s">
        <v>0</v>
      </c>
      <c r="N25" s="6"/>
    </row>
    <row r="26" spans="2:14" s="8" customFormat="1" ht="12.75">
      <c r="B26" s="53" t="s">
        <v>13</v>
      </c>
      <c r="C26" s="53" t="s">
        <v>53</v>
      </c>
      <c r="D26" s="43">
        <f>SUM(E26*1.18)</f>
        <v>62.54</v>
      </c>
      <c r="E26" s="43">
        <v>53</v>
      </c>
      <c r="F26" s="53" t="s">
        <v>1</v>
      </c>
      <c r="G26" s="50"/>
      <c r="H26" s="19"/>
      <c r="I26" s="17"/>
      <c r="J26" s="62"/>
      <c r="K26" s="62"/>
      <c r="L26" s="13"/>
      <c r="N26" s="6"/>
    </row>
    <row r="27" spans="2:14" s="8" customFormat="1" ht="12.75">
      <c r="B27" s="69" t="s">
        <v>85</v>
      </c>
      <c r="C27" s="18"/>
      <c r="D27" s="35">
        <f>SUM(E27*1.18)</f>
        <v>8.1066</v>
      </c>
      <c r="E27" s="13">
        <v>6.87</v>
      </c>
      <c r="F27" s="27" t="s">
        <v>2</v>
      </c>
      <c r="G27" s="50"/>
      <c r="H27" s="70" t="s">
        <v>40</v>
      </c>
      <c r="I27" s="27" t="s">
        <v>76</v>
      </c>
      <c r="J27" s="35">
        <f>J6+E8+J22+J23</f>
        <v>130.32</v>
      </c>
      <c r="K27" s="35">
        <f>SUM(J27*1.18)</f>
        <v>153.77759999999998</v>
      </c>
      <c r="L27" s="71" t="s">
        <v>1</v>
      </c>
      <c r="N27" s="6"/>
    </row>
    <row r="28" spans="2:14" s="8" customFormat="1" ht="14.25" customHeight="1">
      <c r="B28" s="72" t="s">
        <v>4</v>
      </c>
      <c r="C28" s="72"/>
      <c r="D28" s="35">
        <f>SUM(E28*1.18)</f>
        <v>8.519599999999999</v>
      </c>
      <c r="E28" s="35">
        <v>7.22</v>
      </c>
      <c r="F28" s="27" t="s">
        <v>2</v>
      </c>
      <c r="G28" s="50"/>
      <c r="H28" s="73"/>
      <c r="I28" s="18"/>
      <c r="J28" s="26"/>
      <c r="K28" s="26"/>
      <c r="L28" s="26"/>
      <c r="N28" s="6"/>
    </row>
    <row r="29" spans="2:14" s="8" customFormat="1" ht="12.75">
      <c r="B29" s="17"/>
      <c r="C29" s="17"/>
      <c r="D29" s="17"/>
      <c r="E29" s="17"/>
      <c r="F29" s="17"/>
      <c r="G29" s="50"/>
      <c r="H29" s="74" t="s">
        <v>41</v>
      </c>
      <c r="I29" s="33" t="s">
        <v>75</v>
      </c>
      <c r="J29" s="75">
        <f>J7+E10+J22+J23</f>
        <v>93.82999999999998</v>
      </c>
      <c r="K29" s="34">
        <f>SUM(J29*1.18)</f>
        <v>110.71939999999998</v>
      </c>
      <c r="L29" s="40" t="s">
        <v>1</v>
      </c>
      <c r="N29" s="6"/>
    </row>
    <row r="30" spans="2:14" s="8" customFormat="1" ht="14.25" customHeight="1">
      <c r="B30" s="76" t="s">
        <v>22</v>
      </c>
      <c r="C30" s="77"/>
      <c r="D30" s="78"/>
      <c r="E30" s="13"/>
      <c r="F30" s="18"/>
      <c r="G30" s="50"/>
      <c r="H30" s="79"/>
      <c r="I30" s="55" t="s">
        <v>74</v>
      </c>
      <c r="J30" s="80">
        <f>J8+E11+J22+J23</f>
        <v>153.63</v>
      </c>
      <c r="K30" s="43">
        <f>SUM(J30*1.18)</f>
        <v>181.28339999999997</v>
      </c>
      <c r="L30" s="57" t="s">
        <v>1</v>
      </c>
      <c r="N30" s="6"/>
    </row>
    <row r="31" spans="2:14" ht="14.25" customHeight="1">
      <c r="B31" s="27" t="s">
        <v>28</v>
      </c>
      <c r="C31" s="27"/>
      <c r="D31" s="28" t="s">
        <v>91</v>
      </c>
      <c r="E31" s="28" t="s">
        <v>60</v>
      </c>
      <c r="F31" s="29" t="s">
        <v>0</v>
      </c>
      <c r="G31" s="50"/>
      <c r="H31" s="73"/>
      <c r="I31" s="18"/>
      <c r="J31" s="18"/>
      <c r="K31" s="18"/>
      <c r="L31" s="18"/>
      <c r="M31" s="8"/>
      <c r="N31" s="6"/>
    </row>
    <row r="32" spans="2:14" ht="12.75">
      <c r="B32" s="81" t="s">
        <v>3</v>
      </c>
      <c r="C32" s="81"/>
      <c r="D32" s="35">
        <f aca="true" t="shared" si="1" ref="D32:D37">SUM(E32*1.18)</f>
        <v>58.79939999999999</v>
      </c>
      <c r="E32" s="35">
        <v>49.83</v>
      </c>
      <c r="F32" s="55" t="s">
        <v>23</v>
      </c>
      <c r="G32" s="50"/>
      <c r="H32" s="74" t="s">
        <v>42</v>
      </c>
      <c r="I32" s="33" t="s">
        <v>73</v>
      </c>
      <c r="J32" s="75">
        <f>J6+E14+J22+J23</f>
        <v>107.63</v>
      </c>
      <c r="K32" s="34">
        <f>SUM(J32*1.18)</f>
        <v>127.00339999999998</v>
      </c>
      <c r="L32" s="40" t="s">
        <v>1</v>
      </c>
      <c r="M32" s="8"/>
      <c r="N32" s="6"/>
    </row>
    <row r="33" spans="2:14" ht="22.5">
      <c r="B33" s="82" t="s">
        <v>5</v>
      </c>
      <c r="C33" s="82"/>
      <c r="D33" s="35">
        <f t="shared" si="1"/>
        <v>105.8224</v>
      </c>
      <c r="E33" s="35">
        <v>89.68</v>
      </c>
      <c r="F33" s="27" t="s">
        <v>23</v>
      </c>
      <c r="G33" s="3"/>
      <c r="H33" s="83" t="s">
        <v>62</v>
      </c>
      <c r="I33" s="46" t="s">
        <v>83</v>
      </c>
      <c r="J33" s="84">
        <f>E13+J11</f>
        <v>14.95</v>
      </c>
      <c r="K33" s="42">
        <f>SUM(J33*1.18)</f>
        <v>17.641</v>
      </c>
      <c r="L33" s="48" t="s">
        <v>24</v>
      </c>
      <c r="M33" s="8"/>
      <c r="N33" s="6"/>
    </row>
    <row r="34" spans="2:14" ht="12.75">
      <c r="B34" s="82" t="s">
        <v>6</v>
      </c>
      <c r="C34" s="82"/>
      <c r="D34" s="35">
        <f t="shared" si="1"/>
        <v>364.47839999999997</v>
      </c>
      <c r="E34" s="35">
        <v>308.88</v>
      </c>
      <c r="F34" s="27" t="s">
        <v>23</v>
      </c>
      <c r="G34" s="17"/>
      <c r="H34" s="79"/>
      <c r="I34" s="55"/>
      <c r="J34" s="80"/>
      <c r="K34" s="85"/>
      <c r="L34" s="54"/>
      <c r="M34" s="8"/>
      <c r="N34" s="6"/>
    </row>
    <row r="35" spans="2:14" ht="22.5">
      <c r="B35" s="82" t="s">
        <v>7</v>
      </c>
      <c r="C35" s="82"/>
      <c r="D35" s="35">
        <f t="shared" si="1"/>
        <v>387.984</v>
      </c>
      <c r="E35" s="35">
        <v>328.8</v>
      </c>
      <c r="F35" s="27" t="s">
        <v>23</v>
      </c>
      <c r="G35" s="17"/>
      <c r="H35" s="73"/>
      <c r="I35" s="18"/>
      <c r="J35" s="18"/>
      <c r="K35" s="18"/>
      <c r="L35" s="18"/>
      <c r="M35" s="8"/>
      <c r="N35" s="6"/>
    </row>
    <row r="36" spans="2:14" ht="22.5">
      <c r="B36" s="82" t="s">
        <v>8</v>
      </c>
      <c r="C36" s="82"/>
      <c r="D36" s="35">
        <f t="shared" si="1"/>
        <v>858.2848</v>
      </c>
      <c r="E36" s="35">
        <v>727.36</v>
      </c>
      <c r="F36" s="27" t="s">
        <v>23</v>
      </c>
      <c r="G36" s="17"/>
      <c r="H36" s="74" t="s">
        <v>43</v>
      </c>
      <c r="I36" s="33" t="s">
        <v>72</v>
      </c>
      <c r="J36" s="75">
        <f>J7+E17+J22+J23</f>
        <v>77.62</v>
      </c>
      <c r="K36" s="34">
        <f>SUM(J36*1.18)</f>
        <v>91.5916</v>
      </c>
      <c r="L36" s="40" t="s">
        <v>1</v>
      </c>
      <c r="M36" s="8"/>
      <c r="N36" s="6"/>
    </row>
    <row r="37" spans="2:14" ht="22.5">
      <c r="B37" s="82" t="s">
        <v>9</v>
      </c>
      <c r="C37" s="82"/>
      <c r="D37" s="35">
        <f t="shared" si="1"/>
        <v>987.6128</v>
      </c>
      <c r="E37" s="35">
        <v>836.96</v>
      </c>
      <c r="F37" s="27" t="s">
        <v>23</v>
      </c>
      <c r="G37" s="17"/>
      <c r="H37" s="86"/>
      <c r="I37" s="46" t="s">
        <v>71</v>
      </c>
      <c r="J37" s="84">
        <f>J8+E18+J22+J23</f>
        <v>125.97999999999999</v>
      </c>
      <c r="K37" s="42">
        <f>SUM(J37*1.18)</f>
        <v>148.6564</v>
      </c>
      <c r="L37" s="48" t="s">
        <v>1</v>
      </c>
      <c r="M37" s="8"/>
      <c r="N37" s="6"/>
    </row>
    <row r="38" spans="2:14" ht="12.75">
      <c r="B38" s="87"/>
      <c r="C38" s="87"/>
      <c r="D38" s="13"/>
      <c r="E38" s="13"/>
      <c r="F38" s="18"/>
      <c r="G38" s="17"/>
      <c r="H38" s="83" t="s">
        <v>62</v>
      </c>
      <c r="I38" s="46" t="s">
        <v>84</v>
      </c>
      <c r="J38" s="84">
        <f>E16+J11</f>
        <v>14.95</v>
      </c>
      <c r="K38" s="42">
        <f>SUM(J38*1.18)</f>
        <v>17.641</v>
      </c>
      <c r="L38" s="48" t="s">
        <v>24</v>
      </c>
      <c r="M38" s="8"/>
      <c r="N38" s="8"/>
    </row>
    <row r="39" spans="2:14" ht="12.75">
      <c r="B39" s="87"/>
      <c r="C39" s="87"/>
      <c r="D39" s="13"/>
      <c r="E39" s="13"/>
      <c r="F39" s="18"/>
      <c r="G39" s="17"/>
      <c r="H39" s="79"/>
      <c r="I39" s="55"/>
      <c r="J39" s="80"/>
      <c r="K39" s="85"/>
      <c r="L39" s="54"/>
      <c r="M39" s="8"/>
      <c r="N39" s="8"/>
    </row>
    <row r="40" spans="2:14" ht="12.75">
      <c r="B40" s="87"/>
      <c r="C40" s="87"/>
      <c r="D40" s="13"/>
      <c r="E40" s="13"/>
      <c r="F40" s="18"/>
      <c r="G40" s="17"/>
      <c r="H40" s="73"/>
      <c r="I40" s="18"/>
      <c r="J40" s="18"/>
      <c r="K40" s="18"/>
      <c r="L40" s="18"/>
      <c r="M40" s="8"/>
      <c r="N40" s="8"/>
    </row>
    <row r="41" spans="2:14" ht="12.75">
      <c r="B41" s="17"/>
      <c r="C41" s="17"/>
      <c r="D41" s="17"/>
      <c r="E41" s="17"/>
      <c r="F41" s="17"/>
      <c r="G41" s="17"/>
      <c r="H41" s="74" t="s">
        <v>44</v>
      </c>
      <c r="I41" s="33" t="s">
        <v>70</v>
      </c>
      <c r="J41" s="75">
        <f>J9+E17+J22+J23</f>
        <v>54.77</v>
      </c>
      <c r="K41" s="34">
        <f>SUM(J41*1.18)</f>
        <v>64.6286</v>
      </c>
      <c r="L41" s="40" t="s">
        <v>1</v>
      </c>
      <c r="M41" s="8"/>
      <c r="N41" s="6"/>
    </row>
    <row r="42" spans="2:14" ht="12.75">
      <c r="B42" s="17"/>
      <c r="C42" s="17"/>
      <c r="D42" s="17"/>
      <c r="E42" s="17"/>
      <c r="F42" s="17"/>
      <c r="G42" s="17"/>
      <c r="H42" s="194" t="s">
        <v>61</v>
      </c>
      <c r="I42" s="46" t="s">
        <v>69</v>
      </c>
      <c r="J42" s="84">
        <f>J10+E18+J22+J23</f>
        <v>94.16</v>
      </c>
      <c r="K42" s="42">
        <f>SUM(J42*1.18)</f>
        <v>111.10879999999999</v>
      </c>
      <c r="L42" s="48" t="s">
        <v>1</v>
      </c>
      <c r="M42" s="8"/>
      <c r="N42" s="6"/>
    </row>
    <row r="43" spans="2:14" ht="12.75">
      <c r="B43" s="17"/>
      <c r="C43" s="17"/>
      <c r="D43" s="17"/>
      <c r="E43" s="17"/>
      <c r="F43" s="17"/>
      <c r="G43" s="17"/>
      <c r="H43" s="194"/>
      <c r="I43" s="46" t="s">
        <v>82</v>
      </c>
      <c r="J43" s="84">
        <f>J11+E16</f>
        <v>14.95</v>
      </c>
      <c r="K43" s="42">
        <f>SUM(J43*1.18)</f>
        <v>17.641</v>
      </c>
      <c r="L43" s="48" t="s">
        <v>24</v>
      </c>
      <c r="M43" s="8"/>
      <c r="N43" s="6"/>
    </row>
    <row r="44" spans="2:13" ht="12.75">
      <c r="B44" s="17"/>
      <c r="C44" s="17"/>
      <c r="D44" s="17"/>
      <c r="E44" s="17"/>
      <c r="F44" s="17"/>
      <c r="G44" s="17"/>
      <c r="H44" s="195"/>
      <c r="I44" s="55"/>
      <c r="J44" s="80"/>
      <c r="K44" s="85"/>
      <c r="L44" s="54"/>
      <c r="M44" s="8"/>
    </row>
    <row r="45" spans="10:13" ht="12.75">
      <c r="J45" s="8"/>
      <c r="K45" s="8"/>
      <c r="L45" s="8"/>
      <c r="M45" s="8"/>
    </row>
    <row r="46" spans="2:13" ht="12.75">
      <c r="B46" s="2"/>
      <c r="C46" s="2"/>
      <c r="D46" s="2"/>
      <c r="E46" s="13"/>
      <c r="F46" s="3"/>
      <c r="H46" s="12"/>
      <c r="I46" s="8"/>
      <c r="J46" s="8"/>
      <c r="K46" s="8"/>
      <c r="L46" s="8"/>
      <c r="M46" s="8"/>
    </row>
    <row r="47" spans="9:11" ht="12.75">
      <c r="I47" s="8"/>
      <c r="J47" s="8"/>
      <c r="K47" s="8"/>
    </row>
    <row r="48" ht="12.75">
      <c r="L48" s="4"/>
    </row>
    <row r="49" ht="12.75">
      <c r="L49" s="4"/>
    </row>
    <row r="50" ht="12.75">
      <c r="L50" s="4"/>
    </row>
    <row r="51" spans="8:11" ht="12.75">
      <c r="H51" s="7"/>
      <c r="I51" s="8"/>
      <c r="J51" s="9"/>
      <c r="K51" s="9"/>
    </row>
    <row r="52" spans="8:11" ht="12.75">
      <c r="H52" s="7"/>
      <c r="I52" s="8"/>
      <c r="J52" s="9"/>
      <c r="K52" s="9"/>
    </row>
    <row r="53" spans="8:11" ht="12.75">
      <c r="H53" s="7"/>
      <c r="I53" s="8"/>
      <c r="J53" s="9"/>
      <c r="K53" s="9"/>
    </row>
    <row r="54" spans="8:11" ht="12.75">
      <c r="H54" s="7"/>
      <c r="I54" s="8"/>
      <c r="J54" s="9"/>
      <c r="K54" s="9"/>
    </row>
    <row r="55" spans="8:11" ht="12.75">
      <c r="H55" s="7"/>
      <c r="I55" s="8"/>
      <c r="J55" s="9"/>
      <c r="K55" s="9"/>
    </row>
    <row r="56" spans="8:11" ht="12.75">
      <c r="H56" s="7"/>
      <c r="I56" s="8"/>
      <c r="J56" s="9"/>
      <c r="K56" s="9"/>
    </row>
    <row r="57" spans="8:11" ht="12.75">
      <c r="H57" s="7"/>
      <c r="I57" s="8"/>
      <c r="J57" s="9"/>
      <c r="K57" s="9"/>
    </row>
    <row r="58" spans="8:11" ht="12.75">
      <c r="H58" s="7"/>
      <c r="I58" s="8"/>
      <c r="J58" s="9"/>
      <c r="K58" s="9"/>
    </row>
    <row r="59" spans="8:11" ht="12.75">
      <c r="H59" s="7"/>
      <c r="I59" s="8"/>
      <c r="J59" s="9"/>
      <c r="K59" s="9"/>
    </row>
    <row r="60" spans="8:11" ht="12.75">
      <c r="H60" s="10"/>
      <c r="I60" s="8"/>
      <c r="J60" s="5"/>
      <c r="K60" s="5"/>
    </row>
    <row r="61" spans="7:11" ht="12.75">
      <c r="G61" s="11"/>
      <c r="H61" s="11"/>
      <c r="I61" s="11"/>
      <c r="J61" s="5"/>
      <c r="K61" s="5"/>
    </row>
    <row r="62" spans="7:11" ht="12.75">
      <c r="G62" s="8"/>
      <c r="H62" s="8"/>
      <c r="I62" s="8"/>
      <c r="J62" s="8"/>
      <c r="K62" s="8"/>
    </row>
    <row r="63" spans="7:11" ht="12.75">
      <c r="G63" s="8"/>
      <c r="H63" s="8"/>
      <c r="I63" s="8"/>
      <c r="J63" s="8"/>
      <c r="K63" s="8"/>
    </row>
    <row r="64" spans="7:11" ht="12.75">
      <c r="G64" s="8"/>
      <c r="H64" s="8"/>
      <c r="I64" s="8"/>
      <c r="J64" s="8"/>
      <c r="K64" s="8"/>
    </row>
    <row r="65" spans="7:8" ht="12.75">
      <c r="G65" s="8"/>
      <c r="H65" s="8"/>
    </row>
    <row r="82" spans="2:6" ht="12.75">
      <c r="B82" s="1"/>
      <c r="C82" s="1"/>
      <c r="D82" s="1"/>
      <c r="E82" s="1"/>
      <c r="F82" s="1"/>
    </row>
  </sheetData>
  <sheetProtection/>
  <mergeCells count="3">
    <mergeCell ref="H17:L18"/>
    <mergeCell ref="H42:H44"/>
    <mergeCell ref="H21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klarikas</dc:creator>
  <cp:keywords/>
  <dc:description/>
  <cp:lastModifiedBy>saku</cp:lastModifiedBy>
  <cp:lastPrinted>2014-12-01T12:59:38Z</cp:lastPrinted>
  <dcterms:created xsi:type="dcterms:W3CDTF">2005-02-15T08:02:41Z</dcterms:created>
  <dcterms:modified xsi:type="dcterms:W3CDTF">2020-12-28T12:46:02Z</dcterms:modified>
  <cp:category/>
  <cp:version/>
  <cp:contentType/>
  <cp:contentStatus/>
</cp:coreProperties>
</file>